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183D07FA-9EE1-4076-84F3-18D030C75600}"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1" i="8"/>
  <c r="B62" i="8"/>
  <c r="B63" i="8"/>
  <c r="C47" i="8"/>
  <c r="C59" i="8" s="1"/>
  <c r="C61" i="8"/>
  <c r="C62" i="8"/>
  <c r="C63" i="8"/>
  <c r="D63" i="8"/>
  <c r="E63" i="8"/>
  <c r="F63" i="8"/>
  <c r="G63" i="8"/>
  <c r="H63" i="8"/>
  <c r="I63" i="8"/>
  <c r="J63" i="8"/>
  <c r="K63" i="8"/>
  <c r="L63" i="8"/>
  <c r="M63" i="8"/>
  <c r="N63" i="8"/>
  <c r="O63" i="8"/>
  <c r="P63" i="8"/>
  <c r="Q63" i="8"/>
  <c r="R63" i="8"/>
  <c r="B48" i="8"/>
  <c r="B57" i="8"/>
  <c r="B79" i="8" s="1"/>
  <c r="B65" i="8"/>
  <c r="B75" i="8"/>
  <c r="B68" i="8"/>
  <c r="B76" i="8" s="1"/>
  <c r="B81" i="8"/>
  <c r="C65" i="8"/>
  <c r="C75" i="8"/>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c r="F81" i="8"/>
  <c r="G65" i="8"/>
  <c r="G75" i="8" s="1"/>
  <c r="G68" i="8"/>
  <c r="G76" i="8" s="1"/>
  <c r="G81" i="8"/>
  <c r="H65" i="8"/>
  <c r="H75" i="8"/>
  <c r="H68" i="8"/>
  <c r="H76" i="8" s="1"/>
  <c r="H81" i="8"/>
  <c r="I65" i="8"/>
  <c r="I75" i="8"/>
  <c r="I68" i="8"/>
  <c r="I76" i="8" s="1"/>
  <c r="I81" i="8"/>
  <c r="J65" i="8"/>
  <c r="J75" i="8" s="1"/>
  <c r="J68" i="8"/>
  <c r="J76" i="8" s="1"/>
  <c r="J81" i="8"/>
  <c r="K65" i="8"/>
  <c r="K75" i="8" s="1"/>
  <c r="K68" i="8"/>
  <c r="K76" i="8" s="1"/>
  <c r="K81" i="8"/>
  <c r="L65" i="8"/>
  <c r="L75" i="8"/>
  <c r="L68" i="8"/>
  <c r="L76" i="8" s="1"/>
  <c r="L81" i="8"/>
  <c r="M65" i="8"/>
  <c r="M75" i="8" s="1"/>
  <c r="M68" i="8"/>
  <c r="M76" i="8" s="1"/>
  <c r="M81" i="8"/>
  <c r="N65" i="8"/>
  <c r="N75" i="8"/>
  <c r="N68" i="8"/>
  <c r="N76" i="8"/>
  <c r="N81" i="8"/>
  <c r="O65" i="8"/>
  <c r="O75" i="8" s="1"/>
  <c r="O68" i="8"/>
  <c r="O76" i="8" s="1"/>
  <c r="O81" i="8"/>
  <c r="P65" i="8"/>
  <c r="P75" i="8" s="1"/>
  <c r="P68" i="8"/>
  <c r="P76" i="8" s="1"/>
  <c r="P81" i="8"/>
  <c r="Q65" i="8"/>
  <c r="Q75" i="8"/>
  <c r="Q68" i="8"/>
  <c r="Q76" i="8" s="1"/>
  <c r="Q81" i="8"/>
  <c r="R65" i="8"/>
  <c r="R75" i="8"/>
  <c r="R68" i="8"/>
  <c r="R76" i="8"/>
  <c r="R81" i="8"/>
  <c r="S63" i="8"/>
  <c r="S65" i="8"/>
  <c r="S75" i="8" s="1"/>
  <c r="S68" i="8"/>
  <c r="S76" i="8"/>
  <c r="S81" i="8"/>
  <c r="T63" i="8"/>
  <c r="T65" i="8"/>
  <c r="T75" i="8"/>
  <c r="T68" i="8"/>
  <c r="T76" i="8"/>
  <c r="T81" i="8"/>
  <c r="U63" i="8"/>
  <c r="U65" i="8"/>
  <c r="U75" i="8" s="1"/>
  <c r="U68" i="8"/>
  <c r="U76" i="8"/>
  <c r="U81" i="8"/>
  <c r="V63" i="8"/>
  <c r="V65" i="8"/>
  <c r="V75" i="8"/>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9" i="7"/>
  <c r="Z1" i="6"/>
  <c r="Z2" i="6"/>
  <c r="Z3" i="6"/>
  <c r="A8" i="6"/>
  <c r="C1" i="5"/>
  <c r="C2" i="5"/>
  <c r="C3" i="5"/>
  <c r="A9" i="5"/>
  <c r="AA1" i="4"/>
  <c r="AA2" i="4"/>
  <c r="AA3" i="4"/>
  <c r="A9" i="4"/>
  <c r="T2" i="3"/>
  <c r="T3" i="3"/>
  <c r="T4" i="3"/>
  <c r="A10" i="3"/>
  <c r="S1" i="2"/>
  <c r="S2" i="2"/>
  <c r="S3" i="2"/>
  <c r="A8" i="2"/>
  <c r="B60" i="8" l="1"/>
  <c r="B58" i="8" s="1"/>
  <c r="C60" i="8"/>
  <c r="C48" i="8"/>
  <c r="C57" i="8" s="1"/>
  <c r="C58" i="8"/>
  <c r="D66" i="8"/>
  <c r="E66" i="8" s="1"/>
  <c r="F66" i="8" s="1"/>
  <c r="G66" i="8" s="1"/>
  <c r="H66" i="8" s="1"/>
  <c r="I66" i="8" s="1"/>
  <c r="J66" i="8" s="1"/>
  <c r="K66" i="8" s="1"/>
  <c r="L66" i="8" s="1"/>
  <c r="M66" i="8" s="1"/>
  <c r="N66" i="8" s="1"/>
  <c r="O66" i="8" s="1"/>
  <c r="P66" i="8" s="1"/>
  <c r="Q66" i="8" s="1"/>
  <c r="R66" i="8" s="1"/>
  <c r="S66" i="8" s="1"/>
  <c r="T66" i="8" s="1"/>
  <c r="U66" i="8" s="1"/>
  <c r="V66" i="8" s="1"/>
  <c r="W66" i="8" s="1"/>
  <c r="D47" i="8"/>
  <c r="C79" i="8"/>
  <c r="C64" i="8"/>
  <c r="C67" i="8" s="1"/>
  <c r="B64" i="8" l="1"/>
  <c r="B67" i="8" s="1"/>
  <c r="B78" i="8"/>
  <c r="D60" i="8"/>
  <c r="D48" i="8"/>
  <c r="D57" i="8" s="1"/>
  <c r="D79" i="8" s="1"/>
  <c r="D62" i="8"/>
  <c r="E47" i="8"/>
  <c r="E48" i="8" s="1"/>
  <c r="E57" i="8" s="1"/>
  <c r="C78" i="8"/>
  <c r="D61" i="8"/>
  <c r="D59" i="8"/>
  <c r="D58" i="8" s="1"/>
  <c r="D78" i="8" s="1"/>
  <c r="E61" i="8"/>
  <c r="F47" i="8"/>
  <c r="E62" i="8"/>
  <c r="C74" i="8"/>
  <c r="C69" i="8"/>
  <c r="D64" i="8" l="1"/>
  <c r="D67" i="8" s="1"/>
  <c r="E60" i="8"/>
  <c r="E59" i="8"/>
  <c r="B74" i="8"/>
  <c r="B69" i="8"/>
  <c r="B70" i="8" s="1"/>
  <c r="B71" i="8" s="1"/>
  <c r="E79" i="8"/>
  <c r="B77" i="8"/>
  <c r="B82" i="8" s="1"/>
  <c r="D74" i="8"/>
  <c r="D69" i="8"/>
  <c r="F62" i="8"/>
  <c r="F59" i="8"/>
  <c r="F60" i="8"/>
  <c r="F48" i="8"/>
  <c r="F57" i="8" s="1"/>
  <c r="F61" i="8"/>
  <c r="G47" i="8"/>
  <c r="C70" i="8"/>
  <c r="E58" i="8"/>
  <c r="E64" i="8" s="1"/>
  <c r="E67" i="8" s="1"/>
  <c r="E74" i="8" l="1"/>
  <c r="E69" i="8"/>
  <c r="D70" i="8"/>
  <c r="D71" i="8"/>
  <c r="E78" i="8"/>
  <c r="F58" i="8"/>
  <c r="C77" i="8"/>
  <c r="C82" i="8" s="1"/>
  <c r="C85" i="8" s="1"/>
  <c r="G59" i="8"/>
  <c r="G60" i="8"/>
  <c r="G61" i="8"/>
  <c r="H47" i="8"/>
  <c r="G62" i="8"/>
  <c r="G48" i="8"/>
  <c r="G57" i="8" s="1"/>
  <c r="B83" i="8"/>
  <c r="B87" i="8"/>
  <c r="C71" i="8"/>
  <c r="F64" i="8"/>
  <c r="F67" i="8" s="1"/>
  <c r="F79" i="8"/>
  <c r="F78" i="8"/>
  <c r="C87" i="8" l="1"/>
  <c r="B85" i="8"/>
  <c r="B86" i="8" s="1"/>
  <c r="G79" i="8"/>
  <c r="C86" i="8"/>
  <c r="C89" i="8" s="1"/>
  <c r="D77" i="8"/>
  <c r="D82" i="8" s="1"/>
  <c r="G58" i="8"/>
  <c r="G64" i="8" s="1"/>
  <c r="G67" i="8" s="1"/>
  <c r="E70" i="8"/>
  <c r="E71" i="8"/>
  <c r="D83" i="8"/>
  <c r="H60" i="8"/>
  <c r="H48" i="8"/>
  <c r="H57" i="8" s="1"/>
  <c r="H61" i="8"/>
  <c r="I47" i="8"/>
  <c r="H62" i="8"/>
  <c r="H59" i="8"/>
  <c r="F74" i="8"/>
  <c r="F69" i="8"/>
  <c r="C83" i="8"/>
  <c r="C88" i="8" s="1"/>
  <c r="G78" i="8" l="1"/>
  <c r="G74" i="8"/>
  <c r="G69" i="8"/>
  <c r="F70" i="8"/>
  <c r="B89" i="8"/>
  <c r="I61" i="8"/>
  <c r="J47" i="8"/>
  <c r="I62" i="8"/>
  <c r="I48" i="8"/>
  <c r="I57" i="8" s="1"/>
  <c r="I59" i="8"/>
  <c r="I60" i="8"/>
  <c r="B88" i="8"/>
  <c r="H58" i="8"/>
  <c r="H78" i="8" s="1"/>
  <c r="H79" i="8"/>
  <c r="H64" i="8"/>
  <c r="H67" i="8" s="1"/>
  <c r="D88" i="8"/>
  <c r="D85" i="8"/>
  <c r="D86" i="8" s="1"/>
  <c r="D89" i="8" s="1"/>
  <c r="D87" i="8"/>
  <c r="E77" i="8"/>
  <c r="E82" i="8" s="1"/>
  <c r="I58" i="8" l="1"/>
  <c r="E87" i="8"/>
  <c r="J62" i="8"/>
  <c r="J59" i="8"/>
  <c r="J60" i="8"/>
  <c r="J48" i="8"/>
  <c r="J57" i="8" s="1"/>
  <c r="J61" i="8"/>
  <c r="K47" i="8"/>
  <c r="F71" i="8"/>
  <c r="H74" i="8"/>
  <c r="H69" i="8"/>
  <c r="E85" i="8"/>
  <c r="E86" i="8" s="1"/>
  <c r="E89" i="8" s="1"/>
  <c r="E83" i="8"/>
  <c r="E88" i="8" s="1"/>
  <c r="I79" i="8"/>
  <c r="I64" i="8"/>
  <c r="I67" i="8" s="1"/>
  <c r="I78" i="8"/>
  <c r="G70" i="8"/>
  <c r="F77" i="8"/>
  <c r="F82" i="8" s="1"/>
  <c r="F87" i="8" s="1"/>
  <c r="J58" i="8" l="1"/>
  <c r="I74" i="8"/>
  <c r="I69" i="8"/>
  <c r="J64" i="8"/>
  <c r="J67" i="8" s="1"/>
  <c r="J79" i="8"/>
  <c r="J78" i="8"/>
  <c r="G71" i="8"/>
  <c r="K59" i="8"/>
  <c r="K60" i="8"/>
  <c r="K61" i="8"/>
  <c r="L47" i="8"/>
  <c r="K62" i="8"/>
  <c r="K48" i="8"/>
  <c r="K57" i="8" s="1"/>
  <c r="F85" i="8"/>
  <c r="F86" i="8" s="1"/>
  <c r="F89" i="8" s="1"/>
  <c r="F83" i="8"/>
  <c r="F88" i="8" s="1"/>
  <c r="H70" i="8"/>
  <c r="H77" i="8" s="1"/>
  <c r="H82" i="8" s="1"/>
  <c r="H71" i="8"/>
  <c r="G77" i="8"/>
  <c r="G82" i="8" s="1"/>
  <c r="H85" i="8" l="1"/>
  <c r="H87" i="8"/>
  <c r="L60" i="8"/>
  <c r="L48" i="8"/>
  <c r="L57" i="8" s="1"/>
  <c r="L61" i="8"/>
  <c r="M47" i="8"/>
  <c r="L62" i="8"/>
  <c r="L59" i="8"/>
  <c r="J74" i="8"/>
  <c r="J69" i="8"/>
  <c r="G85" i="8"/>
  <c r="G86" i="8" s="1"/>
  <c r="G89" i="8" s="1"/>
  <c r="G83" i="8"/>
  <c r="G88" i="8" s="1"/>
  <c r="H83" i="8"/>
  <c r="G87" i="8"/>
  <c r="K79" i="8"/>
  <c r="K58" i="8"/>
  <c r="K78" i="8" s="1"/>
  <c r="I70" i="8"/>
  <c r="I71" i="8" s="1"/>
  <c r="H88" i="8" l="1"/>
  <c r="L58" i="8"/>
  <c r="L64" i="8" s="1"/>
  <c r="L67" i="8" s="1"/>
  <c r="L79" i="8"/>
  <c r="K64" i="8"/>
  <c r="K67" i="8" s="1"/>
  <c r="I77" i="8"/>
  <c r="I82" i="8" s="1"/>
  <c r="M61" i="8"/>
  <c r="N47" i="8"/>
  <c r="M62" i="8"/>
  <c r="M48" i="8"/>
  <c r="M57" i="8" s="1"/>
  <c r="M59" i="8"/>
  <c r="M60" i="8"/>
  <c r="J70" i="8"/>
  <c r="J71" i="8" s="1"/>
  <c r="H86" i="8"/>
  <c r="H89" i="8" s="1"/>
  <c r="L74" i="8" l="1"/>
  <c r="L69" i="8"/>
  <c r="I85" i="8"/>
  <c r="I86" i="8" s="1"/>
  <c r="I89" i="8" s="1"/>
  <c r="I83" i="8"/>
  <c r="I88" i="8" s="1"/>
  <c r="I87" i="8"/>
  <c r="M79" i="8"/>
  <c r="J77" i="8"/>
  <c r="J82" i="8" s="1"/>
  <c r="J83" i="8" s="1"/>
  <c r="J88" i="8" s="1"/>
  <c r="K74" i="8"/>
  <c r="K69" i="8"/>
  <c r="N62" i="8"/>
  <c r="N59" i="8"/>
  <c r="N60" i="8"/>
  <c r="N61" i="8"/>
  <c r="O47" i="8"/>
  <c r="N48" i="8"/>
  <c r="N57" i="8" s="1"/>
  <c r="L78" i="8"/>
  <c r="M58" i="8"/>
  <c r="M64" i="8" s="1"/>
  <c r="M67" i="8" s="1"/>
  <c r="M69" i="8" l="1"/>
  <c r="M74" i="8"/>
  <c r="O59" i="8"/>
  <c r="O60" i="8"/>
  <c r="O61" i="8"/>
  <c r="P47" i="8"/>
  <c r="O62" i="8"/>
  <c r="O48" i="8"/>
  <c r="O57" i="8" s="1"/>
  <c r="M78" i="8"/>
  <c r="K70" i="8"/>
  <c r="K77" i="8" s="1"/>
  <c r="K71" i="8"/>
  <c r="K82" i="8"/>
  <c r="L70" i="8"/>
  <c r="L71" i="8"/>
  <c r="N79" i="8"/>
  <c r="N58" i="8"/>
  <c r="N78" i="8" s="1"/>
  <c r="J85" i="8"/>
  <c r="J86" i="8" s="1"/>
  <c r="J89" i="8" s="1"/>
  <c r="J87" i="8"/>
  <c r="N64" i="8" l="1"/>
  <c r="N67" i="8" s="1"/>
  <c r="K85" i="8"/>
  <c r="K86" i="8" s="1"/>
  <c r="K89" i="8" s="1"/>
  <c r="K83" i="8"/>
  <c r="K88" i="8" s="1"/>
  <c r="K87" i="8"/>
  <c r="O79" i="8"/>
  <c r="N74" i="8"/>
  <c r="N69" i="8"/>
  <c r="O58" i="8"/>
  <c r="O64" i="8" s="1"/>
  <c r="O67" i="8" s="1"/>
  <c r="P60" i="8"/>
  <c r="P48" i="8"/>
  <c r="P57" i="8" s="1"/>
  <c r="P61" i="8"/>
  <c r="Q47" i="8"/>
  <c r="P62" i="8"/>
  <c r="P59" i="8"/>
  <c r="L77" i="8"/>
  <c r="L82" i="8" s="1"/>
  <c r="M70" i="8"/>
  <c r="M71" i="8"/>
  <c r="M77" i="8" l="1"/>
  <c r="M82" i="8" s="1"/>
  <c r="O78" i="8"/>
  <c r="P58" i="8"/>
  <c r="P64" i="8" s="1"/>
  <c r="P67" i="8" s="1"/>
  <c r="M85" i="8"/>
  <c r="M83" i="8"/>
  <c r="M88" i="8" s="1"/>
  <c r="M87" i="8"/>
  <c r="N70" i="8"/>
  <c r="N77" i="8" s="1"/>
  <c r="O74" i="8"/>
  <c r="O69" i="8"/>
  <c r="N82" i="8"/>
  <c r="P79" i="8"/>
  <c r="P78" i="8"/>
  <c r="L85" i="8"/>
  <c r="L86" i="8" s="1"/>
  <c r="L89" i="8" s="1"/>
  <c r="L83" i="8"/>
  <c r="L88" i="8" s="1"/>
  <c r="L87" i="8"/>
  <c r="Q61" i="8"/>
  <c r="R47" i="8"/>
  <c r="Q62" i="8"/>
  <c r="Q48" i="8"/>
  <c r="Q57" i="8" s="1"/>
  <c r="Q59" i="8"/>
  <c r="Q60" i="8"/>
  <c r="R62" i="8" l="1"/>
  <c r="R59" i="8"/>
  <c r="R60" i="8"/>
  <c r="B29" i="8" s="1"/>
  <c r="R61" i="8"/>
  <c r="B32" i="8" s="1"/>
  <c r="R48" i="8"/>
  <c r="R57" i="8" s="1"/>
  <c r="S47" i="8"/>
  <c r="N85" i="8"/>
  <c r="N87" i="8"/>
  <c r="N83" i="8"/>
  <c r="N88" i="8" s="1"/>
  <c r="Q58" i="8"/>
  <c r="Q64" i="8" s="1"/>
  <c r="Q67" i="8" s="1"/>
  <c r="P74" i="8"/>
  <c r="P69" i="8"/>
  <c r="O70" i="8"/>
  <c r="O77" i="8" s="1"/>
  <c r="O82" i="8" s="1"/>
  <c r="O71" i="8"/>
  <c r="Q79" i="8"/>
  <c r="N71" i="8"/>
  <c r="M86" i="8"/>
  <c r="M89" i="8" s="1"/>
  <c r="Q69" i="8" l="1"/>
  <c r="Q74" i="8"/>
  <c r="O85" i="8"/>
  <c r="O83" i="8"/>
  <c r="O88" i="8" s="1"/>
  <c r="O87" i="8"/>
  <c r="N86" i="8"/>
  <c r="N89" i="8" s="1"/>
  <c r="R58" i="8"/>
  <c r="B26" i="8" s="1"/>
  <c r="Q78" i="8"/>
  <c r="S59" i="8"/>
  <c r="S60" i="8"/>
  <c r="T47" i="8"/>
  <c r="S48" i="8"/>
  <c r="S57" i="8" s="1"/>
  <c r="S61" i="8"/>
  <c r="S62" i="8"/>
  <c r="P70" i="8"/>
  <c r="P77" i="8" s="1"/>
  <c r="P82" i="8" s="1"/>
  <c r="P71" i="8"/>
  <c r="R79" i="8"/>
  <c r="R64" i="8"/>
  <c r="R67" i="8" s="1"/>
  <c r="R78" i="8"/>
  <c r="O86" i="8" l="1"/>
  <c r="O89" i="8" s="1"/>
  <c r="P85" i="8"/>
  <c r="P86" i="8" s="1"/>
  <c r="P89" i="8" s="1"/>
  <c r="P87" i="8"/>
  <c r="P83" i="8"/>
  <c r="P88" i="8" s="1"/>
  <c r="T59" i="8"/>
  <c r="T60" i="8"/>
  <c r="U47" i="8"/>
  <c r="T48" i="8"/>
  <c r="T57" i="8" s="1"/>
  <c r="T61" i="8"/>
  <c r="T62" i="8"/>
  <c r="R74" i="8"/>
  <c r="R69" i="8"/>
  <c r="S79" i="8"/>
  <c r="S58" i="8"/>
  <c r="S78" i="8" s="1"/>
  <c r="Q70" i="8"/>
  <c r="Q77" i="8" s="1"/>
  <c r="Q82" i="8" s="1"/>
  <c r="S64" i="8" l="1"/>
  <c r="S67" i="8" s="1"/>
  <c r="Q85" i="8"/>
  <c r="Q86" i="8" s="1"/>
  <c r="Q89" i="8" s="1"/>
  <c r="Q87" i="8"/>
  <c r="Q83" i="8"/>
  <c r="Q88" i="8" s="1"/>
  <c r="T58" i="8"/>
  <c r="T64" i="8" s="1"/>
  <c r="T67" i="8" s="1"/>
  <c r="R70" i="8"/>
  <c r="R77" i="8" s="1"/>
  <c r="T79" i="8"/>
  <c r="T78" i="8"/>
  <c r="S74" i="8"/>
  <c r="S69" i="8"/>
  <c r="R82" i="8"/>
  <c r="U59" i="8"/>
  <c r="U60" i="8"/>
  <c r="V47" i="8"/>
  <c r="U48" i="8"/>
  <c r="U57" i="8" s="1"/>
  <c r="U61" i="8"/>
  <c r="U62" i="8"/>
  <c r="Q71" i="8"/>
  <c r="T74" i="8" l="1"/>
  <c r="T69" i="8"/>
  <c r="U79" i="8"/>
  <c r="R85" i="8"/>
  <c r="R86" i="8" s="1"/>
  <c r="R87" i="8"/>
  <c r="R83" i="8"/>
  <c r="R88" i="8" s="1"/>
  <c r="V59" i="8"/>
  <c r="V60" i="8"/>
  <c r="W47" i="8"/>
  <c r="V48" i="8"/>
  <c r="V57" i="8" s="1"/>
  <c r="V61" i="8"/>
  <c r="V62" i="8"/>
  <c r="S70" i="8"/>
  <c r="S77" i="8" s="1"/>
  <c r="S82" i="8" s="1"/>
  <c r="U58" i="8"/>
  <c r="U78" i="8" s="1"/>
  <c r="R71" i="8"/>
  <c r="S85" i="8" l="1"/>
  <c r="S86" i="8" s="1"/>
  <c r="S89" i="8" s="1"/>
  <c r="S83" i="8"/>
  <c r="S88" i="8" s="1"/>
  <c r="S87" i="8"/>
  <c r="S71" i="8"/>
  <c r="V79" i="8"/>
  <c r="V78" i="8"/>
  <c r="U64" i="8"/>
  <c r="U67" i="8" s="1"/>
  <c r="W59" i="8"/>
  <c r="W60" i="8"/>
  <c r="W48" i="8"/>
  <c r="W57" i="8" s="1"/>
  <c r="W61" i="8"/>
  <c r="W62" i="8"/>
  <c r="R89" i="8"/>
  <c r="G28" i="8"/>
  <c r="T70" i="8"/>
  <c r="T77" i="8" s="1"/>
  <c r="V58" i="8"/>
  <c r="V64" i="8" s="1"/>
  <c r="V67" i="8" s="1"/>
  <c r="T82" i="8"/>
  <c r="V74" i="8" l="1"/>
  <c r="V69" i="8"/>
  <c r="U74" i="8"/>
  <c r="U69" i="8"/>
  <c r="T85" i="8"/>
  <c r="T86" i="8" s="1"/>
  <c r="T89" i="8" s="1"/>
  <c r="T87" i="8"/>
  <c r="T83" i="8"/>
  <c r="T88" i="8" s="1"/>
  <c r="W79" i="8"/>
  <c r="T71" i="8"/>
  <c r="W58" i="8"/>
  <c r="W78" i="8" s="1"/>
  <c r="V70" i="8" l="1"/>
  <c r="U70" i="8"/>
  <c r="U77" i="8" s="1"/>
  <c r="U82" i="8" s="1"/>
  <c r="W64" i="8"/>
  <c r="W67" i="8" s="1"/>
  <c r="U71" i="8" l="1"/>
  <c r="V77" i="8"/>
  <c r="V82" i="8" s="1"/>
  <c r="U85" i="8"/>
  <c r="U86" i="8" s="1"/>
  <c r="U89" i="8" s="1"/>
  <c r="U83" i="8"/>
  <c r="U88" i="8" s="1"/>
  <c r="U87" i="8"/>
  <c r="V85" i="8"/>
  <c r="V86" i="8" s="1"/>
  <c r="V89" i="8" s="1"/>
  <c r="V87" i="8"/>
  <c r="V83" i="8"/>
  <c r="V88" i="8" s="1"/>
  <c r="W74" i="8"/>
  <c r="W69" i="8"/>
  <c r="V71" i="8"/>
  <c r="W70" i="8" l="1"/>
  <c r="W77" i="8" s="1"/>
  <c r="W82" i="8" s="1"/>
  <c r="W71" i="8"/>
  <c r="W85" i="8" l="1"/>
  <c r="W86" i="8" s="1"/>
  <c r="W89" i="8" s="1"/>
  <c r="G27" i="8" s="1"/>
  <c r="W83" i="8"/>
  <c r="W88" i="8" s="1"/>
  <c r="G26" i="8" s="1"/>
  <c r="W87" i="8"/>
</calcChain>
</file>

<file path=xl/sharedStrings.xml><?xml version="1.0" encoding="utf-8"?>
<sst xmlns="http://schemas.openxmlformats.org/spreadsheetml/2006/main" count="1098" uniqueCount="559">
  <si>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</si>
  <si>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</si>
  <si>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</si>
  <si>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</si>
  <si>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</si>
  <si>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</si>
  <si>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O_Ч2_48</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</si>
  <si>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</si>
  <si>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</si>
  <si>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</si>
  <si>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</si>
  <si>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</si>
  <si>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</si>
  <si>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</si>
  <si>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</si>
  <si>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</si>
  <si>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</si>
  <si>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</si>
  <si>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</si>
  <si>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</si>
  <si>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</si>
  <si>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</si>
  <si>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</si>
  <si>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</si>
  <si>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</si>
  <si>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</si>
  <si>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</si>
  <si>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</si>
  <si>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</si>
  <si>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</si>
  <si>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</si>
  <si>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</si>
  <si>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</si>
  <si>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</si>
  <si>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</si>
  <si>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</si>
  <si>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</si>
  <si>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</si>
  <si>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</si>
  <si>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</si>
  <si>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</si>
  <si>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</si>
  <si>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</si>
  <si>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</si>
  <si>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</si>
  <si>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</si>
  <si>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</si>
  <si>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</si>
  <si>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</si>
  <si>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</si>
  <si>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</si>
  <si>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</si>
  <si>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</si>
  <si>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</si>
  <si>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</si>
  <si>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</si>
  <si>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</si>
  <si>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</si>
  <si>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</si>
  <si>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</si>
  <si>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</si>
  <si>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</si>
  <si>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</si>
  <si>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</si>
  <si>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</si>
  <si>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</si>
  <si>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</si>
  <si>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</si>
  <si>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</si>
  <si>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</si>
  <si>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</si>
  <si>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</si>
  <si>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</si>
  <si>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</si>
  <si>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</si>
  <si>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</si>
  <si>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</si>
  <si>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</si>
  <si>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</si>
  <si>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</si>
  <si>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</si>
  <si>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</si>
  <si>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</si>
  <si>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</si>
  <si>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</si>
  <si>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</si>
  <si>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</si>
  <si>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</si>
  <si>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</si>
  <si>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</si>
  <si>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</si>
  <si>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</si>
  <si>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</si>
  <si>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</si>
  <si>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</si>
  <si>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</si>
  <si>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</si>
  <si>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</si>
  <si>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</si>
  <si>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</si>
  <si>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</si>
  <si>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</si>
  <si>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</si>
  <si>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</si>
  <si>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</si>
  <si>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</si>
  <si>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</si>
  <si>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</si>
  <si>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</si>
  <si>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</si>
  <si>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</si>
  <si>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</si>
  <si>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</si>
  <si>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</si>
  <si>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</si>
  <si>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</si>
  <si>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</si>
  <si>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</si>
  <si>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</si>
  <si>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</si>
  <si>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</si>
  <si>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</si>
  <si>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</si>
  <si>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</si>
  <si>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</si>
  <si>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</si>
  <si>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</si>
  <si>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</si>
  <si>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</si>
  <si>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</si>
  <si>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</si>
  <si>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</si>
  <si>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</si>
  <si>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</si>
  <si>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</si>
  <si>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</si>
  <si>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</si>
  <si>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</si>
  <si>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</si>
  <si>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</si>
  <si>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</si>
  <si>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</si>
  <si>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</si>
  <si>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</si>
  <si>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</si>
  <si>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</si>
  <si>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</si>
  <si>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</si>
  <si>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</si>
  <si>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</si>
  <si>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</si>
  <si>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</si>
  <si>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</si>
  <si>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</si>
  <si>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</si>
  <si>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</si>
  <si>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</si>
  <si>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</si>
  <si>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</si>
  <si>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</si>
  <si>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</si>
  <si>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</si>
  <si>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</si>
  <si>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</si>
  <si>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</si>
  <si>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</si>
  <si>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</si>
  <si>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</si>
  <si>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</si>
  <si>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</si>
  <si>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</si>
  <si>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</si>
  <si>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</si>
  <si>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</si>
  <si>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</si>
  <si>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</si>
  <si>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</si>
  <si>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</si>
  <si>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</si>
  <si>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</si>
  <si>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</si>
  <si>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</si>
  <si>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</si>
  <si>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</si>
  <si>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</si>
  <si>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</si>
  <si>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</si>
  <si>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</si>
  <si>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</si>
  <si>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</si>
  <si>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</si>
  <si>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</si>
  <si>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</si>
  <si>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</si>
  <si>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</si>
  <si>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</si>
  <si>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</si>
  <si>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</si>
  <si>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</si>
  <si>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</si>
  <si>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</si>
  <si>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</si>
  <si>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</si>
  <si>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</si>
  <si>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</si>
  <si>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</si>
  <si>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</si>
  <si>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</si>
  <si>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</si>
  <si>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</si>
  <si>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</si>
  <si>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</si>
  <si>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</si>
  <si>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</si>
  <si>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</si>
  <si>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</si>
  <si>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</si>
  <si>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</si>
  <si>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</si>
  <si>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</si>
  <si>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</si>
  <si>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</si>
  <si>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</si>
  <si>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</si>
  <si>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</si>
  <si>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</si>
  <si>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</si>
  <si>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</si>
  <si>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</si>
  <si>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</si>
  <si>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</si>
  <si>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</si>
  <si>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</si>
  <si>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</si>
  <si>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</si>
  <si>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</si>
  <si>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</si>
  <si>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</si>
  <si>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</si>
  <si>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</si>
  <si>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</si>
  <si>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</si>
  <si>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</si>
  <si>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</si>
  <si>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</si>
  <si>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</si>
  <si>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</si>
  <si>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</si>
  <si>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</si>
  <si>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</si>
  <si>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</si>
  <si>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</si>
  <si>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</si>
  <si>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</si>
  <si>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</si>
  <si>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</si>
  <si>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</si>
  <si>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</si>
  <si>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</si>
  <si>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</si>
  <si>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</si>
  <si>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</si>
  <si>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</si>
  <si>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</si>
  <si>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</si>
  <si>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</si>
  <si>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</si>
  <si>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</si>
  <si>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</si>
  <si>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</si>
  <si>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</si>
  <si>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</si>
  <si>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</si>
  <si>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</si>
  <si>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</si>
  <si>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</si>
  <si>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</si>
  <si>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</si>
  <si>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</si>
  <si>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</si>
  <si>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</si>
  <si>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</si>
  <si>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</si>
  <si>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</si>
  <si>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</si>
  <si>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</si>
  <si>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</si>
  <si>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</si>
  <si>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</si>
  <si>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</si>
  <si>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</si>
  <si>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</si>
  <si>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</si>
  <si>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</si>
  <si>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</si>
  <si>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</si>
  <si>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</si>
  <si>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</si>
  <si>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</si>
  <si>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</si>
  <si>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</si>
  <si>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</si>
  <si>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</si>
  <si>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</si>
  <si>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</si>
  <si>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</si>
  <si>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</si>
  <si>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</si>
  <si>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</si>
  <si>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</si>
  <si>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</si>
  <si>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</si>
  <si>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</si>
  <si>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</si>
  <si>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</si>
  <si>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</si>
  <si>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</si>
  <si>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</si>
  <si>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</si>
  <si>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</si>
  <si>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</si>
  <si>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</si>
  <si>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</si>
  <si>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</si>
  <si>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</si>
  <si>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</si>
  <si>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</si>
  <si>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</si>
  <si>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</si>
  <si>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</si>
  <si>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</si>
  <si>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</si>
  <si>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</si>
  <si>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</si>
  <si>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</si>
  <si>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</si>
  <si>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</si>
  <si>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</si>
  <si>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</si>
  <si>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</si>
  <si>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</si>
  <si>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</si>
  <si>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</si>
  <si>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</si>
  <si>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</si>
  <si>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</si>
  <si>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</si>
  <si>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</si>
  <si>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</si>
  <si>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</si>
  <si>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</si>
  <si>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</si>
  <si>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</si>
  <si>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</si>
  <si>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</si>
  <si>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</si>
  <si>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</si>
  <si>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</si>
  <si>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</si>
  <si>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</si>
  <si>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</si>
  <si>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</si>
  <si>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</si>
  <si>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</si>
  <si>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</si>
  <si>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</si>
  <si>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</si>
  <si>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</si>
  <si>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</si>
  <si>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</si>
  <si>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</si>
  <si>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</si>
  <si>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</si>
  <si>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</si>
  <si>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</si>
  <si>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</si>
  <si>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</si>
  <si>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</si>
  <si>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</si>
  <si>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</si>
  <si>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</si>
  <si>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</si>
  <si>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</si>
  <si>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</si>
  <si>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</si>
  <si>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</si>
  <si>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</si>
  <si>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</si>
  <si>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</si>
  <si>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</si>
  <si>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</si>
  <si>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</si>
  <si>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</si>
  <si>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</si>
  <si>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</si>
  <si>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</si>
  <si>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</si>
  <si>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</si>
  <si>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</si>
  <si>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</si>
  <si>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</si>
  <si>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</si>
  <si>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</si>
  <si>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</si>
  <si>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</si>
  <si>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</si>
  <si>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</si>
  <si>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</si>
  <si>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</si>
  <si>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</si>
  <si>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</si>
  <si>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</si>
  <si>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</si>
  <si>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</si>
  <si>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</si>
  <si>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</si>
  <si>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</si>
  <si>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</si>
  <si>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</si>
  <si>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</si>
  <si>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</si>
  <si>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</si>
  <si>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</si>
  <si>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</si>
  <si>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</si>
  <si>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</si>
  <si>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</si>
  <si>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</si>
  <si>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</si>
  <si>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</si>
  <si>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</si>
  <si>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</si>
  <si>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</si>
  <si>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</si>
  <si>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</si>
  <si>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</si>
  <si>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</si>
  <si>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</si>
  <si>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</si>
  <si>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</si>
  <si>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</si>
  <si>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</si>
  <si>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</si>
  <si>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</si>
  <si>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</si>
  <si>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</si>
  <si>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</si>
  <si>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</si>
  <si>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</si>
  <si>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</si>
  <si>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</si>
  <si>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</si>
  <si>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</si>
  <si>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</si>
  <si>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</si>
  <si>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</si>
  <si>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</si>
  <si>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</si>
  <si>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</si>
  <si>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</si>
  <si>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</si>
  <si>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</si>
  <si>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</si>
  <si>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</si>
  <si>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</si>
  <si>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</si>
  <si>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</si>
  <si>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</si>
  <si>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</si>
  <si>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</si>
  <si>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</si>
  <si>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</si>
  <si>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</si>
  <si>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</si>
  <si>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</si>
  <si>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</si>
  <si>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</si>
  <si>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</si>
  <si>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</si>
  <si>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</si>
  <si>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</si>
  <si>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</si>
  <si>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</si>
  <si>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</si>
  <si>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</si>
  <si>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</si>
  <si>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</si>
  <si>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</si>
  <si>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</si>
  <si>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</si>
  <si>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</si>
  <si>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</si>
  <si>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</si>
  <si>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</si>
  <si>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</si>
  <si>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</si>
  <si>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</si>
  <si>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</si>
  <si>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</si>
  <si>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</si>
  <si>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</si>
  <si>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</si>
  <si>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</si>
  <si>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</si>
  <si>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</si>
  <si>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</si>
  <si>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</si>
  <si>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</si>
  <si>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</si>
  <si>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</si>
  <si>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</si>
  <si>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</si>
  <si>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</si>
  <si>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</si>
  <si>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</si>
  <si>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</si>
  <si>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</si>
  <si>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</si>
  <si>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</si>
  <si>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</si>
  <si>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</si>
  <si>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</si>
  <si>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 0,4 кВ фид. №5-0,4 кВ от ТП №52 по ВЛ 10 кВ фид.№1-10 кВ ПС "Тяговая"</t>
  </si>
  <si>
    <t>КЛ 0,4 кВ фид. №5-0,4 кВ от ТП №52 до оп.№1</t>
  </si>
  <si>
    <t xml:space="preserve"> АВВГ 4х70</t>
  </si>
  <si>
    <t>АВБбШв 4х70</t>
  </si>
  <si>
    <t>КЛ</t>
  </si>
  <si>
    <t>траншея</t>
  </si>
  <si>
    <t>АТО_O_Ч2_43 № 44 30.01.2024 ПО "ЧЭС" ПКГУП "КЭС"</t>
  </si>
  <si>
    <t>Замена деревянных опор на ж/б, замена неизолированного провода на СИП</t>
  </si>
  <si>
    <t>ПКГУП "КЭС"</t>
  </si>
  <si>
    <t>Модернизация учета электрической энергии (мощности)</t>
  </si>
  <si>
    <t>закупка не проведена</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</si>
  <si>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</si>
  <si>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Пермский край, Чернушинский городской округ</t>
  </si>
  <si>
    <t xml:space="preserve">МВ×А-0;т.у.-0; км ЛЭП-0; шт-7;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</si>
  <si>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</si>
  <si>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</si>
  <si>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</si>
  <si>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</si>
  <si>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</si>
  <si>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</si>
  <si>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</si>
  <si>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</si>
  <si>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</si>
  <si>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</si>
  <si>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</si>
  <si>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</si>
  <si>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</si>
  <si>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</si>
  <si>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</si>
  <si>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</si>
  <si>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</si>
  <si>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</si>
  <si>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</si>
  <si>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</si>
  <si>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2026 год</t>
  </si>
  <si>
    <t>0,08 млн руб с НДС</t>
  </si>
  <si>
    <t>0,07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</si>
</sst>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2564252.2576262159</c:v>
                </c:pt>
                <c:pt idx="3">
                  <c:v>4301258.9374556141</c:v>
                </c:pt>
                <c:pt idx="4">
                  <c:v>6208478.4051837986</c:v>
                </c:pt>
                <c:pt idx="5">
                  <c:v>8302865.7502675112</c:v>
                </c:pt>
                <c:pt idx="6">
                  <c:v>10603088.695518954</c:v>
                </c:pt>
                <c:pt idx="7">
                  <c:v>13129702.668238971</c:v>
                </c:pt>
                <c:pt idx="8">
                  <c:v>15905343.947879493</c:v>
                </c:pt>
                <c:pt idx="9">
                  <c:v>18954942.772117272</c:v>
                </c:pt>
                <c:pt idx="10">
                  <c:v>22305958.480446134</c:v>
                </c:pt>
                <c:pt idx="11">
                  <c:v>25988638.992399778</c:v>
                </c:pt>
                <c:pt idx="12">
                  <c:v>30036307.158500403</c:v>
                </c:pt>
                <c:pt idx="13">
                  <c:v>34485676.788421825</c:v>
                </c:pt>
                <c:pt idx="14">
                  <c:v>39377201.455349639</c:v>
                </c:pt>
                <c:pt idx="15">
                  <c:v>44755459.501091078</c:v>
                </c:pt>
                <c:pt idx="16">
                  <c:v>50669579.026425622</c:v>
                </c:pt>
              </c:numCache>
            </c:numRef>
          </c:val>
          <c:smooth val="0"/>
          <c:extLst>
            <c:ext xmlns:c16="http://schemas.microsoft.com/office/drawing/2014/chart" uri="{C3380CC4-5D6E-409C-BE32-E72D297353CC}">
              <c16:uniqueId val="{00000000-50DA-43C0-83D3-FCFCB070A4D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1404315.9316385027</c:v>
                </c:pt>
                <c:pt idx="3">
                  <c:v>1360331.0203065227</c:v>
                </c:pt>
                <c:pt idx="4">
                  <c:v>1321798.7616081988</c:v>
                </c:pt>
                <c:pt idx="5">
                  <c:v>1284526.9817545307</c:v>
                </c:pt>
                <c:pt idx="6">
                  <c:v>1248468.8585491364</c:v>
                </c:pt>
                <c:pt idx="7">
                  <c:v>1213579.5027688758</c:v>
                </c:pt>
                <c:pt idx="8">
                  <c:v>1179815.8691323651</c:v>
                </c:pt>
                <c:pt idx="9">
                  <c:v>1147136.6720336182</c:v>
                </c:pt>
                <c:pt idx="10">
                  <c:v>1115502.3057292667</c:v>
                </c:pt>
                <c:pt idx="11">
                  <c:v>1084874.7686926983</c:v>
                </c:pt>
                <c:pt idx="12">
                  <c:v>1055217.5918710504</c:v>
                </c:pt>
                <c:pt idx="13">
                  <c:v>1026495.7706015367</c:v>
                </c:pt>
                <c:pt idx="14">
                  <c:v>998675.69996227138</c:v>
                </c:pt>
                <c:pt idx="15">
                  <c:v>971725.11334974284</c:v>
                </c:pt>
                <c:pt idx="16">
                  <c:v>945613.02409059461</c:v>
                </c:pt>
              </c:numCache>
            </c:numRef>
          </c:val>
          <c:smooth val="0"/>
          <c:extLst>
            <c:ext xmlns:c16="http://schemas.microsoft.com/office/drawing/2014/chart" uri="{C3380CC4-5D6E-409C-BE32-E72D297353CC}">
              <c16:uniqueId val="{00000001-50DA-43C0-83D3-FCFCB070A4D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550</v>
      </c>
    </row>
    <row r="41" spans="1:24" ht="63" x14ac:dyDescent="0.25">
      <c r="A41" s="18" t="s">
        <v>47</v>
      </c>
      <c r="B41" s="24" t="s">
        <v>48</v>
      </c>
      <c r="C41" s="17" t="s">
        <v>551</v>
      </c>
    </row>
    <row r="42" spans="1:24" ht="47.25" x14ac:dyDescent="0.25">
      <c r="A42" s="18" t="s">
        <v>49</v>
      </c>
      <c r="B42" s="24" t="s">
        <v>50</v>
      </c>
      <c r="C42" s="17" t="s">
        <v>551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552</v>
      </c>
    </row>
    <row r="47" spans="1:24" ht="18.75" customHeight="1" x14ac:dyDescent="0.25">
      <c r="A47" s="21"/>
      <c r="B47" s="22"/>
      <c r="C47" s="23"/>
    </row>
    <row r="48" spans="1:24" ht="31.5" x14ac:dyDescent="0.25">
      <c r="A48" s="18" t="s">
        <v>59</v>
      </c>
      <c r="B48" s="24" t="s">
        <v>60</v>
      </c>
      <c r="C48" s="25" t="s">
        <v>557</v>
      </c>
    </row>
    <row r="49" spans="1:3" ht="31.5" x14ac:dyDescent="0.25">
      <c r="A49" s="18" t="s">
        <v>61</v>
      </c>
      <c r="B49" s="24" t="s">
        <v>62</v>
      </c>
      <c r="C49" s="25" t="s">
        <v>558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4.3955761775955143E-2</v>
      </c>
      <c r="D24" s="196">
        <v>0</v>
      </c>
      <c r="E24" s="196">
        <v>0</v>
      </c>
      <c r="F24" s="197">
        <v>0</v>
      </c>
      <c r="G24" s="196">
        <v>0</v>
      </c>
      <c r="H24" s="196">
        <v>0</v>
      </c>
      <c r="I24" s="196">
        <v>0</v>
      </c>
      <c r="J24" s="196">
        <v>0</v>
      </c>
      <c r="K24" s="196">
        <v>0</v>
      </c>
      <c r="L24" s="196">
        <v>4.3955761775955143E-2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4.3955761775955143E-2</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4.3955761775955143E-2</v>
      </c>
      <c r="D27" s="26">
        <v>0</v>
      </c>
      <c r="E27" s="26">
        <v>0</v>
      </c>
      <c r="F27" s="203">
        <v>0</v>
      </c>
      <c r="G27" s="26">
        <v>0</v>
      </c>
      <c r="H27" s="26">
        <v>0</v>
      </c>
      <c r="I27" s="26">
        <v>0</v>
      </c>
      <c r="J27" s="26">
        <v>0</v>
      </c>
      <c r="K27" s="26">
        <v>0</v>
      </c>
      <c r="L27" s="26">
        <v>4.3955761775955143E-2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4.3955761775955143E-2</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3.6629801479962622E-2</v>
      </c>
      <c r="D30" s="200">
        <v>0</v>
      </c>
      <c r="E30" s="200">
        <v>0</v>
      </c>
      <c r="F30" s="200">
        <v>0</v>
      </c>
      <c r="G30" s="200">
        <v>0</v>
      </c>
      <c r="H30" s="200">
        <v>0</v>
      </c>
      <c r="I30" s="200">
        <v>0</v>
      </c>
      <c r="J30" s="200">
        <v>0</v>
      </c>
      <c r="K30" s="200">
        <v>0</v>
      </c>
      <c r="L30" s="200">
        <v>3.6629801479962622E-2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3.6629801479962622E-2</v>
      </c>
      <c r="AG30" s="200">
        <v>0</v>
      </c>
    </row>
    <row r="31" spans="1:37" x14ac:dyDescent="0.25">
      <c r="A31" s="201" t="s">
        <v>357</v>
      </c>
      <c r="B31" s="202" t="s">
        <v>358</v>
      </c>
      <c r="C31" s="200">
        <v>1.8314900739981313E-3</v>
      </c>
      <c r="D31" s="200">
        <v>0</v>
      </c>
      <c r="E31" s="26">
        <v>0</v>
      </c>
      <c r="F31" s="26">
        <v>0</v>
      </c>
      <c r="G31" s="200">
        <v>0</v>
      </c>
      <c r="H31" s="26">
        <v>0</v>
      </c>
      <c r="I31" s="26">
        <v>0</v>
      </c>
      <c r="J31" s="200">
        <v>0</v>
      </c>
      <c r="K31" s="26">
        <v>0</v>
      </c>
      <c r="L31" s="26">
        <v>1.8314900739981313E-3</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1.8314900739981313E-3</v>
      </c>
      <c r="AG31" s="200">
        <v>0</v>
      </c>
    </row>
    <row r="32" spans="1:37" ht="31.5" x14ac:dyDescent="0.25">
      <c r="A32" s="201" t="s">
        <v>359</v>
      </c>
      <c r="B32" s="202" t="s">
        <v>360</v>
      </c>
      <c r="C32" s="200">
        <v>5.4944702219943929E-3</v>
      </c>
      <c r="D32" s="200">
        <v>0</v>
      </c>
      <c r="E32" s="26">
        <v>0</v>
      </c>
      <c r="F32" s="26">
        <v>0</v>
      </c>
      <c r="G32" s="200">
        <v>0</v>
      </c>
      <c r="H32" s="26">
        <v>0</v>
      </c>
      <c r="I32" s="26">
        <v>0</v>
      </c>
      <c r="J32" s="200">
        <v>0</v>
      </c>
      <c r="K32" s="26">
        <v>0</v>
      </c>
      <c r="L32" s="26">
        <v>5.4944702219943929E-3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5.4944702219943929E-3</v>
      </c>
      <c r="AG32" s="200">
        <v>0</v>
      </c>
    </row>
    <row r="33" spans="1:33" x14ac:dyDescent="0.25">
      <c r="A33" s="201" t="s">
        <v>361</v>
      </c>
      <c r="B33" s="202" t="s">
        <v>362</v>
      </c>
      <c r="C33" s="200">
        <v>2.8204947139571217E-2</v>
      </c>
      <c r="D33" s="200">
        <v>0</v>
      </c>
      <c r="E33" s="26">
        <v>0</v>
      </c>
      <c r="F33" s="26">
        <v>0</v>
      </c>
      <c r="G33" s="200">
        <v>0</v>
      </c>
      <c r="H33" s="26">
        <v>0</v>
      </c>
      <c r="I33" s="26">
        <v>0</v>
      </c>
      <c r="J33" s="200">
        <v>0</v>
      </c>
      <c r="K33" s="26">
        <v>0</v>
      </c>
      <c r="L33" s="26">
        <v>2.8204947139571217E-2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2.8204947139571217E-2</v>
      </c>
      <c r="AG33" s="200">
        <v>0</v>
      </c>
    </row>
    <row r="34" spans="1:33" x14ac:dyDescent="0.25">
      <c r="A34" s="201" t="s">
        <v>363</v>
      </c>
      <c r="B34" s="202" t="s">
        <v>364</v>
      </c>
      <c r="C34" s="200">
        <v>1.0988940443988787E-3</v>
      </c>
      <c r="D34" s="200">
        <v>0</v>
      </c>
      <c r="E34" s="26">
        <v>0</v>
      </c>
      <c r="F34" s="26">
        <v>0</v>
      </c>
      <c r="G34" s="200">
        <v>0</v>
      </c>
      <c r="H34" s="26">
        <v>0</v>
      </c>
      <c r="I34" s="26">
        <v>0</v>
      </c>
      <c r="J34" s="200">
        <v>0</v>
      </c>
      <c r="K34" s="26">
        <v>0</v>
      </c>
      <c r="L34" s="26">
        <v>1.0988940443988787E-3</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1.0988940443988787E-3</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7</v>
      </c>
      <c r="D44" s="215">
        <v>0</v>
      </c>
      <c r="E44" s="215">
        <v>0</v>
      </c>
      <c r="F44" s="215">
        <v>0</v>
      </c>
      <c r="G44" s="215">
        <v>0</v>
      </c>
      <c r="H44" s="215">
        <v>0</v>
      </c>
      <c r="I44" s="215">
        <v>0</v>
      </c>
      <c r="J44" s="215">
        <v>0</v>
      </c>
      <c r="K44" s="215">
        <v>0</v>
      </c>
      <c r="L44" s="215">
        <v>7</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7</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7</v>
      </c>
      <c r="D54" s="200">
        <v>0</v>
      </c>
      <c r="E54" s="200">
        <v>0</v>
      </c>
      <c r="F54" s="200">
        <v>0</v>
      </c>
      <c r="G54" s="200">
        <v>0</v>
      </c>
      <c r="H54" s="200">
        <v>0</v>
      </c>
      <c r="I54" s="200">
        <v>0</v>
      </c>
      <c r="J54" s="200">
        <v>0</v>
      </c>
      <c r="K54" s="200">
        <v>0</v>
      </c>
      <c r="L54" s="200">
        <v>7</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7</v>
      </c>
      <c r="AG54" s="200">
        <v>0</v>
      </c>
    </row>
    <row r="55" spans="1:33" s="7" customFormat="1" ht="35.25" customHeight="1" x14ac:dyDescent="0.25">
      <c r="A55" s="141" t="s">
        <v>21</v>
      </c>
      <c r="B55" s="208" t="s">
        <v>395</v>
      </c>
      <c r="C55" s="200">
        <v>3.6629801479962622E-2</v>
      </c>
      <c r="D55" s="200">
        <v>0</v>
      </c>
      <c r="E55" s="200">
        <v>0</v>
      </c>
      <c r="F55" s="200">
        <v>0</v>
      </c>
      <c r="G55" s="200">
        <v>0</v>
      </c>
      <c r="H55" s="200">
        <v>0</v>
      </c>
      <c r="I55" s="200">
        <v>0</v>
      </c>
      <c r="J55" s="200">
        <v>0</v>
      </c>
      <c r="K55" s="200">
        <v>0</v>
      </c>
      <c r="L55" s="200">
        <v>3.6629801479962622E-2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3.6629801479962622E-2</v>
      </c>
      <c r="AG55" s="200">
        <v>0</v>
      </c>
    </row>
    <row r="56" spans="1:33" x14ac:dyDescent="0.25">
      <c r="A56" s="146" t="s">
        <v>396</v>
      </c>
      <c r="B56" s="202" t="s">
        <v>397</v>
      </c>
      <c r="C56" s="26">
        <v>3.6629801479962622E-2</v>
      </c>
      <c r="D56" s="26">
        <v>0</v>
      </c>
      <c r="E56" s="26">
        <v>0</v>
      </c>
      <c r="F56" s="26">
        <v>0</v>
      </c>
      <c r="G56" s="26">
        <v>0</v>
      </c>
      <c r="H56" s="26">
        <v>0</v>
      </c>
      <c r="I56" s="26">
        <v>0</v>
      </c>
      <c r="J56" s="26">
        <v>0</v>
      </c>
      <c r="K56" s="26">
        <v>0</v>
      </c>
      <c r="L56" s="26">
        <v>3.6629801479962622E-2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3.6629801479962622E-2</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7</v>
      </c>
      <c r="D63" s="26">
        <v>0</v>
      </c>
      <c r="E63" s="26">
        <v>0</v>
      </c>
      <c r="F63" s="26">
        <v>0</v>
      </c>
      <c r="G63" s="26">
        <v>0</v>
      </c>
      <c r="H63" s="26">
        <v>0</v>
      </c>
      <c r="I63" s="26">
        <v>0</v>
      </c>
      <c r="J63" s="26">
        <v>0</v>
      </c>
      <c r="K63" s="26">
        <v>0</v>
      </c>
      <c r="L63" s="26">
        <v>7</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7</v>
      </c>
      <c r="AG63" s="200">
        <v>0</v>
      </c>
    </row>
    <row r="64" spans="1:33" s="7" customFormat="1" ht="36.75" customHeight="1" x14ac:dyDescent="0.25">
      <c r="A64" s="141" t="s">
        <v>23</v>
      </c>
      <c r="B64" s="220" t="s">
        <v>409</v>
      </c>
      <c r="C64" s="221">
        <v>3.6629801479962622E-2</v>
      </c>
      <c r="D64" s="221">
        <v>0</v>
      </c>
      <c r="E64" s="221">
        <v>0</v>
      </c>
      <c r="F64" s="221">
        <v>0</v>
      </c>
      <c r="G64" s="221">
        <v>0</v>
      </c>
      <c r="H64" s="221">
        <v>0</v>
      </c>
      <c r="I64" s="221">
        <v>0</v>
      </c>
      <c r="J64" s="221">
        <v>0</v>
      </c>
      <c r="K64" s="221">
        <v>0</v>
      </c>
      <c r="L64" s="221">
        <v>3.6629801479962622E-2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3.6629801479962622E-2</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83</v>
      </c>
      <c r="F26" s="157" t="s">
        <v>83</v>
      </c>
      <c r="G26" s="157">
        <v>0</v>
      </c>
      <c r="H26" s="157" t="s">
        <v>83</v>
      </c>
      <c r="I26" s="157">
        <v>0</v>
      </c>
      <c r="J26" s="157" t="s">
        <v>83</v>
      </c>
      <c r="K26" s="157" t="s">
        <v>83</v>
      </c>
      <c r="L26" s="157">
        <v>0</v>
      </c>
      <c r="M26" s="157" t="s">
        <v>83</v>
      </c>
      <c r="N26" s="157">
        <v>7</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O_Ч2_48</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468</v>
      </c>
      <c r="B21" s="168"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row>
    <row r="22" spans="1:2" s="134" customFormat="1" ht="16.5" thickBot="1" x14ac:dyDescent="0.3">
      <c r="A22" s="167" t="s">
        <v>469</v>
      </c>
      <c r="B22" s="168" t="s">
        <v>534</v>
      </c>
    </row>
    <row r="23" spans="1:2" s="134" customFormat="1" ht="16.5" thickBot="1" x14ac:dyDescent="0.3">
      <c r="A23" s="167" t="s">
        <v>470</v>
      </c>
      <c r="B23" s="168" t="s">
        <v>531</v>
      </c>
    </row>
    <row r="24" spans="1:2" s="134" customFormat="1" ht="16.5" thickBot="1" x14ac:dyDescent="0.3">
      <c r="A24" s="167" t="s">
        <v>471</v>
      </c>
      <c r="B24" s="168" t="s">
        <v>535</v>
      </c>
    </row>
    <row r="25" spans="1:2" s="134" customFormat="1" ht="16.5" thickBot="1" x14ac:dyDescent="0.3">
      <c r="A25" s="169" t="s">
        <v>472</v>
      </c>
      <c r="B25" s="168">
        <v>2025</v>
      </c>
    </row>
    <row r="26" spans="1:2" s="134" customFormat="1" ht="16.5" thickBot="1" x14ac:dyDescent="0.3">
      <c r="A26" s="170" t="s">
        <v>473</v>
      </c>
      <c r="B26" s="168" t="s">
        <v>536</v>
      </c>
    </row>
    <row r="27" spans="1:2" s="134" customFormat="1" ht="29.25" thickBot="1" x14ac:dyDescent="0.3">
      <c r="A27" s="171" t="s">
        <v>474</v>
      </c>
      <c r="B27" s="172">
        <v>0.33033312000000004</v>
      </c>
    </row>
    <row r="28" spans="1:2" s="134" customFormat="1" ht="16.5" thickBot="1" x14ac:dyDescent="0.3">
      <c r="A28" s="173" t="s">
        <v>475</v>
      </c>
      <c r="B28" s="172" t="s">
        <v>537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530</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O_Ч2_48</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O_Ч2_48</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O_Ч2_48</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522</v>
      </c>
      <c r="C25" s="17" t="s">
        <v>522</v>
      </c>
      <c r="D25" s="17" t="s">
        <v>523</v>
      </c>
      <c r="E25" s="17" t="s">
        <v>523</v>
      </c>
      <c r="F25" s="17">
        <v>0.4</v>
      </c>
      <c r="G25" s="17">
        <v>0.4</v>
      </c>
      <c r="H25" s="17">
        <v>0.4</v>
      </c>
      <c r="I25" s="17">
        <v>0.4</v>
      </c>
      <c r="J25" s="17">
        <v>1984</v>
      </c>
      <c r="K25" s="17">
        <v>1</v>
      </c>
      <c r="L25" s="17">
        <v>1</v>
      </c>
      <c r="M25" s="17" t="s">
        <v>524</v>
      </c>
      <c r="N25" s="17" t="s">
        <v>525</v>
      </c>
      <c r="O25" s="17" t="s">
        <v>526</v>
      </c>
      <c r="P25" s="17" t="s">
        <v>526</v>
      </c>
      <c r="Q25" s="17">
        <v>0.03</v>
      </c>
      <c r="R25" s="17">
        <v>0.03</v>
      </c>
      <c r="S25" s="17" t="s">
        <v>83</v>
      </c>
      <c r="T25" s="17">
        <v>1996</v>
      </c>
      <c r="U25" s="17">
        <v>1</v>
      </c>
      <c r="V25" s="17" t="s">
        <v>527</v>
      </c>
      <c r="W25" s="17" t="s">
        <v>527</v>
      </c>
      <c r="X25" s="17" t="s">
        <v>528</v>
      </c>
      <c r="Y25" s="17" t="s">
        <v>529</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O_Ч2_48</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553</v>
      </c>
    </row>
    <row r="23" spans="1:3" ht="42.75" customHeight="1" x14ac:dyDescent="0.25">
      <c r="A23" s="49" t="s">
        <v>15</v>
      </c>
      <c r="B23" s="50" t="s">
        <v>137</v>
      </c>
      <c r="C23" s="25" t="s">
        <v>533</v>
      </c>
    </row>
    <row r="24" spans="1:3" ht="63" customHeight="1" x14ac:dyDescent="0.25">
      <c r="A24" s="49" t="s">
        <v>17</v>
      </c>
      <c r="B24" s="50" t="s">
        <v>138</v>
      </c>
      <c r="C24" s="25" t="s">
        <v>535</v>
      </c>
    </row>
    <row r="25" spans="1:3" ht="63" customHeight="1" x14ac:dyDescent="0.25">
      <c r="A25" s="49" t="s">
        <v>19</v>
      </c>
      <c r="B25" s="50" t="s">
        <v>139</v>
      </c>
      <c r="C25" s="25" t="s">
        <v>189</v>
      </c>
    </row>
    <row r="26" spans="1:3" ht="42.75" customHeight="1" x14ac:dyDescent="0.25">
      <c r="A26" s="49" t="s">
        <v>21</v>
      </c>
      <c r="B26" s="50" t="s">
        <v>140</v>
      </c>
      <c r="C26" s="25" t="s">
        <v>554</v>
      </c>
    </row>
    <row r="27" spans="1:3" ht="42.75" customHeight="1" x14ac:dyDescent="0.25">
      <c r="A27" s="49" t="s">
        <v>23</v>
      </c>
      <c r="B27" s="50" t="s">
        <v>141</v>
      </c>
      <c r="C27" s="25" t="s">
        <v>555</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O_Ч2_48</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O_Ч2_48</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275277.60000000003</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18335453.126963623</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7865.0742857142868</v>
      </c>
      <c r="E65" s="109">
        <f t="shared" si="10"/>
        <v>7865.0742857142868</v>
      </c>
      <c r="F65" s="109">
        <f t="shared" si="10"/>
        <v>7865.0742857142868</v>
      </c>
      <c r="G65" s="109">
        <f t="shared" si="10"/>
        <v>7865.0742857142868</v>
      </c>
      <c r="H65" s="109">
        <f t="shared" si="10"/>
        <v>7865.0742857142868</v>
      </c>
      <c r="I65" s="109">
        <f t="shared" si="10"/>
        <v>7865.0742857142868</v>
      </c>
      <c r="J65" s="109">
        <f t="shared" si="10"/>
        <v>7865.0742857142868</v>
      </c>
      <c r="K65" s="109">
        <f t="shared" si="10"/>
        <v>7865.0742857142868</v>
      </c>
      <c r="L65" s="109">
        <f t="shared" si="10"/>
        <v>7865.0742857142868</v>
      </c>
      <c r="M65" s="109">
        <f t="shared" si="10"/>
        <v>7865.0742857142868</v>
      </c>
      <c r="N65" s="109">
        <f t="shared" si="10"/>
        <v>7865.0742857142868</v>
      </c>
      <c r="O65" s="109">
        <f t="shared" si="10"/>
        <v>7865.0742857142868</v>
      </c>
      <c r="P65" s="109">
        <f t="shared" si="10"/>
        <v>7865.0742857142868</v>
      </c>
      <c r="Q65" s="109">
        <f t="shared" si="10"/>
        <v>7865.0742857142868</v>
      </c>
      <c r="R65" s="109">
        <f t="shared" si="10"/>
        <v>7865.0742857142868</v>
      </c>
      <c r="S65" s="109">
        <f t="shared" si="10"/>
        <v>7865.0742857142868</v>
      </c>
      <c r="T65" s="109">
        <f t="shared" si="10"/>
        <v>7865.0742857142868</v>
      </c>
      <c r="U65" s="109">
        <f t="shared" si="10"/>
        <v>7865.0742857142868</v>
      </c>
      <c r="V65" s="109">
        <f t="shared" si="10"/>
        <v>7865.0742857142868</v>
      </c>
      <c r="W65" s="109">
        <f t="shared" si="10"/>
        <v>7865.0742857142868</v>
      </c>
    </row>
    <row r="66" spans="1:23" ht="11.25" customHeight="1" x14ac:dyDescent="0.25">
      <c r="A66" s="74" t="s">
        <v>237</v>
      </c>
      <c r="B66" s="109">
        <f>IF(AND(B45&gt;$B$92,B45&lt;=$B$92+$B$27),B65,0)</f>
        <v>0</v>
      </c>
      <c r="C66" s="109">
        <f t="shared" ref="C66:W66" si="11">IF(AND(C45&gt;$B$92,C45&lt;=$B$92+$B$27),C65+B66,0)</f>
        <v>0</v>
      </c>
      <c r="D66" s="109">
        <f t="shared" si="11"/>
        <v>7865.0742857142868</v>
      </c>
      <c r="E66" s="109">
        <f t="shared" si="11"/>
        <v>15730.148571428574</v>
      </c>
      <c r="F66" s="109">
        <f t="shared" si="11"/>
        <v>23595.22285714286</v>
      </c>
      <c r="G66" s="109">
        <f t="shared" si="11"/>
        <v>31460.297142857147</v>
      </c>
      <c r="H66" s="109">
        <f t="shared" si="11"/>
        <v>39325.371428571438</v>
      </c>
      <c r="I66" s="109">
        <f t="shared" si="11"/>
        <v>47190.445714285728</v>
      </c>
      <c r="J66" s="109">
        <f t="shared" si="11"/>
        <v>55055.520000000019</v>
      </c>
      <c r="K66" s="109">
        <f t="shared" si="11"/>
        <v>62920.594285714309</v>
      </c>
      <c r="L66" s="109">
        <f t="shared" si="11"/>
        <v>70785.6685714286</v>
      </c>
      <c r="M66" s="109">
        <f t="shared" si="11"/>
        <v>78650.74285714289</v>
      </c>
      <c r="N66" s="109">
        <f t="shared" si="11"/>
        <v>86515.81714285718</v>
      </c>
      <c r="O66" s="109">
        <f t="shared" si="11"/>
        <v>94380.891428571471</v>
      </c>
      <c r="P66" s="109">
        <f t="shared" si="11"/>
        <v>102245.96571428576</v>
      </c>
      <c r="Q66" s="109">
        <f t="shared" si="11"/>
        <v>110111.04000000005</v>
      </c>
      <c r="R66" s="109">
        <f t="shared" si="11"/>
        <v>117976.11428571434</v>
      </c>
      <c r="S66" s="109">
        <f t="shared" si="11"/>
        <v>125841.18857142863</v>
      </c>
      <c r="T66" s="109">
        <f t="shared" si="11"/>
        <v>133706.26285714292</v>
      </c>
      <c r="U66" s="109">
        <f t="shared" si="11"/>
        <v>141571.3371428572</v>
      </c>
      <c r="V66" s="109">
        <f t="shared" si="11"/>
        <v>149436.41142857147</v>
      </c>
      <c r="W66" s="109">
        <f t="shared" si="11"/>
        <v>157301.48571428575</v>
      </c>
    </row>
    <row r="67" spans="1:23" ht="25.5" customHeight="1" x14ac:dyDescent="0.25">
      <c r="A67" s="110" t="s">
        <v>238</v>
      </c>
      <c r="B67" s="106">
        <f t="shared" ref="B67:W67" si="12">B64-B65</f>
        <v>0</v>
      </c>
      <c r="C67" s="106">
        <f t="shared" si="12"/>
        <v>1867174.4212495829</v>
      </c>
      <c r="D67" s="106">
        <f>D64-D65</f>
        <v>1990165.5501769758</v>
      </c>
      <c r="E67" s="106">
        <f t="shared" si="12"/>
        <v>2185891.4845462549</v>
      </c>
      <c r="F67" s="106">
        <f t="shared" si="12"/>
        <v>2401091.7623489094</v>
      </c>
      <c r="G67" s="106">
        <f t="shared" si="12"/>
        <v>2637731.5474564279</v>
      </c>
      <c r="H67" s="106">
        <f t="shared" si="12"/>
        <v>2897976.7212521108</v>
      </c>
      <c r="I67" s="106">
        <f t="shared" si="12"/>
        <v>3184214.5928078345</v>
      </c>
      <c r="J67" s="106">
        <f t="shared" si="12"/>
        <v>3499076.7639005929</v>
      </c>
      <c r="K67" s="106">
        <f t="shared" si="12"/>
        <v>3845464.3745977106</v>
      </c>
      <c r="L67" s="106">
        <f t="shared" si="12"/>
        <v>4226575.9789139573</v>
      </c>
      <c r="M67" s="106">
        <f t="shared" si="12"/>
        <v>4645938.3263327535</v>
      </c>
      <c r="N67" s="106">
        <f t="shared" si="12"/>
        <v>5107440.3540543253</v>
      </c>
      <c r="O67" s="106">
        <f t="shared" si="12"/>
        <v>5615370.7269809544</v>
      </c>
      <c r="P67" s="106">
        <f t="shared" si="12"/>
        <v>6174459.2980005676</v>
      </c>
      <c r="Q67" s="106">
        <f t="shared" si="12"/>
        <v>6789922.9004457947</v>
      </c>
      <c r="R67" s="106">
        <f t="shared" si="12"/>
        <v>7467515.928086631</v>
      </c>
      <c r="S67" s="106">
        <f t="shared" si="12"/>
        <v>8213586.2061033435</v>
      </c>
      <c r="T67" s="106">
        <f t="shared" si="12"/>
        <v>9035136.709671909</v>
      </c>
      <c r="U67" s="106">
        <f t="shared" si="12"/>
        <v>9939893.7456191406</v>
      </c>
      <c r="V67" s="106">
        <f t="shared" si="12"/>
        <v>10936382.277667889</v>
      </c>
      <c r="W67" s="106">
        <f t="shared" si="12"/>
        <v>12034009.147758441</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1990165.5501769758</v>
      </c>
      <c r="E69" s="105">
        <f>E67+E68</f>
        <v>2185891.4845462549</v>
      </c>
      <c r="F69" s="105">
        <f t="shared" ref="F69:W69" si="14">F67-F68</f>
        <v>2401091.7623489094</v>
      </c>
      <c r="G69" s="105">
        <f t="shared" si="14"/>
        <v>2637731.5474564279</v>
      </c>
      <c r="H69" s="105">
        <f t="shared" si="14"/>
        <v>2897976.7212521108</v>
      </c>
      <c r="I69" s="105">
        <f t="shared" si="14"/>
        <v>3184214.5928078345</v>
      </c>
      <c r="J69" s="105">
        <f t="shared" si="14"/>
        <v>3499076.7639005929</v>
      </c>
      <c r="K69" s="105">
        <f t="shared" si="14"/>
        <v>3845464.3745977106</v>
      </c>
      <c r="L69" s="105">
        <f t="shared" si="14"/>
        <v>4226575.9789139573</v>
      </c>
      <c r="M69" s="105">
        <f t="shared" si="14"/>
        <v>4645938.3263327535</v>
      </c>
      <c r="N69" s="105">
        <f t="shared" si="14"/>
        <v>5107440.3540543253</v>
      </c>
      <c r="O69" s="105">
        <f t="shared" si="14"/>
        <v>5615370.7269809544</v>
      </c>
      <c r="P69" s="105">
        <f t="shared" si="14"/>
        <v>6174459.2980005676</v>
      </c>
      <c r="Q69" s="105">
        <f t="shared" si="14"/>
        <v>6789922.9004457947</v>
      </c>
      <c r="R69" s="105">
        <f t="shared" si="14"/>
        <v>7467515.928086631</v>
      </c>
      <c r="S69" s="105">
        <f t="shared" si="14"/>
        <v>8213586.2061033435</v>
      </c>
      <c r="T69" s="105">
        <f t="shared" si="14"/>
        <v>9035136.709671909</v>
      </c>
      <c r="U69" s="105">
        <f t="shared" si="14"/>
        <v>9939893.7456191406</v>
      </c>
      <c r="V69" s="105">
        <f t="shared" si="14"/>
        <v>10936382.277667889</v>
      </c>
      <c r="W69" s="105">
        <f t="shared" si="14"/>
        <v>12034009.147758441</v>
      </c>
    </row>
    <row r="70" spans="1:23" ht="12" customHeight="1" x14ac:dyDescent="0.25">
      <c r="A70" s="74" t="s">
        <v>208</v>
      </c>
      <c r="B70" s="102">
        <f t="shared" ref="B70:W70" si="15">-IF(B69&gt;0, B69*$B$35, 0)</f>
        <v>0</v>
      </c>
      <c r="C70" s="102">
        <f t="shared" si="15"/>
        <v>-373434.88424991659</v>
      </c>
      <c r="D70" s="102">
        <f t="shared" si="15"/>
        <v>-398033.11003539519</v>
      </c>
      <c r="E70" s="102">
        <f t="shared" si="15"/>
        <v>-437178.29690925102</v>
      </c>
      <c r="F70" s="102">
        <f t="shared" si="15"/>
        <v>-480218.35246978188</v>
      </c>
      <c r="G70" s="102">
        <f t="shared" si="15"/>
        <v>-527546.30949128559</v>
      </c>
      <c r="H70" s="102">
        <f t="shared" si="15"/>
        <v>-579595.3442504222</v>
      </c>
      <c r="I70" s="102">
        <f t="shared" si="15"/>
        <v>-636842.91856156697</v>
      </c>
      <c r="J70" s="102">
        <f t="shared" si="15"/>
        <v>-699815.35278011858</v>
      </c>
      <c r="K70" s="102">
        <f t="shared" si="15"/>
        <v>-769092.87491954211</v>
      </c>
      <c r="L70" s="102">
        <f t="shared" si="15"/>
        <v>-845315.19578279147</v>
      </c>
      <c r="M70" s="102">
        <f t="shared" si="15"/>
        <v>-929187.66526655073</v>
      </c>
      <c r="N70" s="102">
        <f t="shared" si="15"/>
        <v>-1021488.0708108651</v>
      </c>
      <c r="O70" s="102">
        <f t="shared" si="15"/>
        <v>-1123074.1453961909</v>
      </c>
      <c r="P70" s="102">
        <f t="shared" si="15"/>
        <v>-1234891.8596001135</v>
      </c>
      <c r="Q70" s="102">
        <f t="shared" si="15"/>
        <v>-1357984.5800891591</v>
      </c>
      <c r="R70" s="102">
        <f t="shared" si="15"/>
        <v>-1493503.1856173263</v>
      </c>
      <c r="S70" s="102">
        <f t="shared" si="15"/>
        <v>-1642717.2412206689</v>
      </c>
      <c r="T70" s="102">
        <f t="shared" si="15"/>
        <v>-1807027.341934382</v>
      </c>
      <c r="U70" s="102">
        <f t="shared" si="15"/>
        <v>-1987978.7491238283</v>
      </c>
      <c r="V70" s="102">
        <f t="shared" si="15"/>
        <v>-2187276.4555335781</v>
      </c>
      <c r="W70" s="102">
        <f t="shared" si="15"/>
        <v>-2406801.8295516884</v>
      </c>
    </row>
    <row r="71" spans="1:23" ht="12.75" customHeight="1" thickBot="1" x14ac:dyDescent="0.3">
      <c r="A71" s="111" t="s">
        <v>241</v>
      </c>
      <c r="B71" s="112">
        <f t="shared" ref="B71:W71" si="16">B69+B70</f>
        <v>0</v>
      </c>
      <c r="C71" s="112">
        <f>C69+C70</f>
        <v>1493739.5369996664</v>
      </c>
      <c r="D71" s="112">
        <f t="shared" si="16"/>
        <v>1592132.4401415805</v>
      </c>
      <c r="E71" s="112">
        <f t="shared" si="16"/>
        <v>1748713.1876370038</v>
      </c>
      <c r="F71" s="112">
        <f t="shared" si="16"/>
        <v>1920873.4098791275</v>
      </c>
      <c r="G71" s="112">
        <f t="shared" si="16"/>
        <v>2110185.2379651424</v>
      </c>
      <c r="H71" s="112">
        <f t="shared" si="16"/>
        <v>2318381.3770016888</v>
      </c>
      <c r="I71" s="112">
        <f t="shared" si="16"/>
        <v>2547371.6742462674</v>
      </c>
      <c r="J71" s="112">
        <f t="shared" si="16"/>
        <v>2799261.4111204743</v>
      </c>
      <c r="K71" s="112">
        <f t="shared" si="16"/>
        <v>3076371.4996781684</v>
      </c>
      <c r="L71" s="112">
        <f t="shared" si="16"/>
        <v>3381260.7831311659</v>
      </c>
      <c r="M71" s="112">
        <f t="shared" si="16"/>
        <v>3716750.6610662029</v>
      </c>
      <c r="N71" s="112">
        <f t="shared" si="16"/>
        <v>4085952.2832434601</v>
      </c>
      <c r="O71" s="112">
        <f t="shared" si="16"/>
        <v>4492296.5815847637</v>
      </c>
      <c r="P71" s="112">
        <f t="shared" si="16"/>
        <v>4939567.4384004539</v>
      </c>
      <c r="Q71" s="112">
        <f t="shared" si="16"/>
        <v>5431938.3203566354</v>
      </c>
      <c r="R71" s="112">
        <f t="shared" si="16"/>
        <v>5974012.7424693052</v>
      </c>
      <c r="S71" s="112">
        <f t="shared" si="16"/>
        <v>6570868.9648826746</v>
      </c>
      <c r="T71" s="112">
        <f t="shared" si="16"/>
        <v>7228109.367737527</v>
      </c>
      <c r="U71" s="112">
        <f t="shared" si="16"/>
        <v>7951914.9964953121</v>
      </c>
      <c r="V71" s="112">
        <f t="shared" si="16"/>
        <v>8749105.8221343122</v>
      </c>
      <c r="W71" s="112">
        <f t="shared" si="16"/>
        <v>9627207.3182067536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1990165.5501769758</v>
      </c>
      <c r="E74" s="106">
        <f t="shared" si="18"/>
        <v>2185891.4845462549</v>
      </c>
      <c r="F74" s="106">
        <f t="shared" si="18"/>
        <v>2401091.7623489094</v>
      </c>
      <c r="G74" s="106">
        <f t="shared" si="18"/>
        <v>2637731.5474564279</v>
      </c>
      <c r="H74" s="106">
        <f t="shared" si="18"/>
        <v>2897976.7212521108</v>
      </c>
      <c r="I74" s="106">
        <f t="shared" si="18"/>
        <v>3184214.5928078345</v>
      </c>
      <c r="J74" s="106">
        <f t="shared" si="18"/>
        <v>3499076.7639005929</v>
      </c>
      <c r="K74" s="106">
        <f t="shared" si="18"/>
        <v>3845464.3745977106</v>
      </c>
      <c r="L74" s="106">
        <f t="shared" si="18"/>
        <v>4226575.9789139573</v>
      </c>
      <c r="M74" s="106">
        <f t="shared" si="18"/>
        <v>4645938.3263327535</v>
      </c>
      <c r="N74" s="106">
        <f t="shared" si="18"/>
        <v>5107440.3540543253</v>
      </c>
      <c r="O74" s="106">
        <f t="shared" si="18"/>
        <v>5615370.7269809544</v>
      </c>
      <c r="P74" s="106">
        <f t="shared" si="18"/>
        <v>6174459.2980005676</v>
      </c>
      <c r="Q74" s="106">
        <f t="shared" si="18"/>
        <v>6789922.9004457947</v>
      </c>
      <c r="R74" s="106">
        <f t="shared" si="18"/>
        <v>7467515.928086631</v>
      </c>
      <c r="S74" s="106">
        <f t="shared" si="18"/>
        <v>8213586.2061033435</v>
      </c>
      <c r="T74" s="106">
        <f t="shared" si="18"/>
        <v>9035136.709671909</v>
      </c>
      <c r="U74" s="106">
        <f t="shared" si="18"/>
        <v>9939893.7456191406</v>
      </c>
      <c r="V74" s="106">
        <f t="shared" si="18"/>
        <v>10936382.277667889</v>
      </c>
      <c r="W74" s="106">
        <f t="shared" si="18"/>
        <v>12034009.147758441</v>
      </c>
    </row>
    <row r="75" spans="1:23" ht="12" customHeight="1" x14ac:dyDescent="0.25">
      <c r="A75" s="74" t="s">
        <v>236</v>
      </c>
      <c r="B75" s="102">
        <f t="shared" ref="B75:W75" si="19">B65</f>
        <v>0</v>
      </c>
      <c r="C75" s="102">
        <f t="shared" si="19"/>
        <v>0</v>
      </c>
      <c r="D75" s="102">
        <f t="shared" si="19"/>
        <v>7865.0742857142868</v>
      </c>
      <c r="E75" s="102">
        <f t="shared" si="19"/>
        <v>7865.0742857142868</v>
      </c>
      <c r="F75" s="102">
        <f t="shared" si="19"/>
        <v>7865.0742857142868</v>
      </c>
      <c r="G75" s="102">
        <f t="shared" si="19"/>
        <v>7865.0742857142868</v>
      </c>
      <c r="H75" s="102">
        <f t="shared" si="19"/>
        <v>7865.0742857142868</v>
      </c>
      <c r="I75" s="102">
        <f t="shared" si="19"/>
        <v>7865.0742857142868</v>
      </c>
      <c r="J75" s="102">
        <f t="shared" si="19"/>
        <v>7865.0742857142868</v>
      </c>
      <c r="K75" s="102">
        <f t="shared" si="19"/>
        <v>7865.0742857142868</v>
      </c>
      <c r="L75" s="102">
        <f t="shared" si="19"/>
        <v>7865.0742857142868</v>
      </c>
      <c r="M75" s="102">
        <f t="shared" si="19"/>
        <v>7865.0742857142868</v>
      </c>
      <c r="N75" s="102">
        <f t="shared" si="19"/>
        <v>7865.0742857142868</v>
      </c>
      <c r="O75" s="102">
        <f t="shared" si="19"/>
        <v>7865.0742857142868</v>
      </c>
      <c r="P75" s="102">
        <f t="shared" si="19"/>
        <v>7865.0742857142868</v>
      </c>
      <c r="Q75" s="102">
        <f t="shared" si="19"/>
        <v>7865.0742857142868</v>
      </c>
      <c r="R75" s="102">
        <f t="shared" si="19"/>
        <v>7865.0742857142868</v>
      </c>
      <c r="S75" s="102">
        <f t="shared" si="19"/>
        <v>7865.0742857142868</v>
      </c>
      <c r="T75" s="102">
        <f t="shared" si="19"/>
        <v>7865.0742857142868</v>
      </c>
      <c r="U75" s="102">
        <f t="shared" si="19"/>
        <v>7865.0742857142868</v>
      </c>
      <c r="V75" s="102">
        <f t="shared" si="19"/>
        <v>7865.0742857142868</v>
      </c>
      <c r="W75" s="102">
        <f t="shared" si="19"/>
        <v>7865.0742857142868</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-398033.11003539519</v>
      </c>
      <c r="E77" s="109">
        <f>IF(SUM($B$70:E70)+SUM($B$77:D77)&gt;0,0,SUM($B$70:E70)-SUM($B$77:D77))</f>
        <v>-437178.29690925102</v>
      </c>
      <c r="F77" s="109">
        <f>IF(SUM($B$70:F70)+SUM($B$77:E77)&gt;0,0,SUM($B$70:F70)-SUM($B$77:E77))</f>
        <v>-480218.35246978188</v>
      </c>
      <c r="G77" s="109">
        <f>IF(SUM($B$70:G70)+SUM($B$77:F77)&gt;0,0,SUM($B$70:G70)-SUM($B$77:F77))</f>
        <v>-527546.30949128559</v>
      </c>
      <c r="H77" s="109">
        <f>IF(SUM($B$70:H70)+SUM($B$77:G77)&gt;0,0,SUM($B$70:H70)-SUM($B$77:G77))</f>
        <v>-579595.34425042197</v>
      </c>
      <c r="I77" s="109">
        <f>IF(SUM($B$70:I70)+SUM($B$77:H77)&gt;0,0,SUM($B$70:I70)-SUM($B$77:H77))</f>
        <v>-636842.91856156709</v>
      </c>
      <c r="J77" s="109">
        <f>IF(SUM($B$70:J70)+SUM($B$77:I77)&gt;0,0,SUM($B$70:J70)-SUM($B$77:I77))</f>
        <v>-699815.35278011858</v>
      </c>
      <c r="K77" s="109">
        <f>IF(SUM($B$70:K70)+SUM($B$77:J77)&gt;0,0,SUM($B$70:K70)-SUM($B$77:J77))</f>
        <v>-769092.87491954165</v>
      </c>
      <c r="L77" s="109">
        <f>IF(SUM($B$70:L70)+SUM($B$77:K77)&gt;0,0,SUM($B$70:L70)-SUM($B$77:K77))</f>
        <v>-845315.19578279182</v>
      </c>
      <c r="M77" s="109">
        <f>IF(SUM($B$70:M70)+SUM($B$77:L77)&gt;0,0,SUM($B$70:M70)-SUM($B$77:L77))</f>
        <v>-929187.66526655108</v>
      </c>
      <c r="N77" s="109">
        <f>IF(SUM($B$70:N70)+SUM($B$77:M77)&gt;0,0,SUM($B$70:N70)-SUM($B$77:M77))</f>
        <v>-1021488.0708108656</v>
      </c>
      <c r="O77" s="109">
        <f>IF(SUM($B$70:O70)+SUM($B$77:N77)&gt;0,0,SUM($B$70:O70)-SUM($B$77:N77))</f>
        <v>-1123074.1453961916</v>
      </c>
      <c r="P77" s="109">
        <f>IF(SUM($B$70:P70)+SUM($B$77:O77)&gt;0,0,SUM($B$70:P70)-SUM($B$77:O77))</f>
        <v>-1234891.8596001137</v>
      </c>
      <c r="Q77" s="109">
        <f>IF(SUM($B$70:Q70)+SUM($B$77:P77)&gt;0,0,SUM($B$70:Q70)-SUM($B$77:P77))</f>
        <v>-1357984.5800891593</v>
      </c>
      <c r="R77" s="109">
        <f>IF(SUM($B$70:R70)+SUM($B$77:Q77)&gt;0,0,SUM($B$70:R70)-SUM($B$77:Q77))</f>
        <v>-1493503.1856173258</v>
      </c>
      <c r="S77" s="109">
        <f>IF(SUM($B$70:S70)+SUM($B$77:R77)&gt;0,0,SUM($B$70:S70)-SUM($B$77:R77))</f>
        <v>-1642717.2412206698</v>
      </c>
      <c r="T77" s="109">
        <f>IF(SUM($B$70:T70)+SUM($B$77:S77)&gt;0,0,SUM($B$70:T70)-SUM($B$77:S77))</f>
        <v>-1807027.3419343829</v>
      </c>
      <c r="U77" s="109">
        <f>IF(SUM($B$70:U70)+SUM($B$77:T77)&gt;0,0,SUM($B$70:U70)-SUM($B$77:T77))</f>
        <v>-1987978.7491238266</v>
      </c>
      <c r="V77" s="109">
        <f>IF(SUM($B$70:V70)+SUM($B$77:U77)&gt;0,0,SUM($B$70:V70)-SUM($B$77:U77))</f>
        <v>-2187276.455533579</v>
      </c>
      <c r="W77" s="109">
        <f>IF(SUM($B$70:W70)+SUM($B$77:V77)&gt;0,0,SUM($B$70:W70)-SUM($B$77:V77))</f>
        <v>-2406801.8295516893</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1586877.002751508</v>
      </c>
      <c r="E82" s="106">
        <f t="shared" si="24"/>
        <v>1737006.6798293984</v>
      </c>
      <c r="F82" s="106">
        <f t="shared" si="24"/>
        <v>1907219.4677281845</v>
      </c>
      <c r="G82" s="106">
        <f t="shared" si="24"/>
        <v>2094387.3450837128</v>
      </c>
      <c r="H82" s="106">
        <f t="shared" si="24"/>
        <v>2300222.945251443</v>
      </c>
      <c r="I82" s="106">
        <f t="shared" si="24"/>
        <v>2526613.9727200177</v>
      </c>
      <c r="J82" s="106">
        <f t="shared" si="24"/>
        <v>2775641.2796405209</v>
      </c>
      <c r="K82" s="106">
        <f t="shared" si="24"/>
        <v>3049598.8242377797</v>
      </c>
      <c r="L82" s="106">
        <f t="shared" si="24"/>
        <v>3351015.7083288627</v>
      </c>
      <c r="M82" s="106">
        <f t="shared" si="24"/>
        <v>3682680.5119536449</v>
      </c>
      <c r="N82" s="106">
        <f t="shared" si="24"/>
        <v>4047668.1661006245</v>
      </c>
      <c r="O82" s="106">
        <f t="shared" si="24"/>
        <v>4449369.6299214214</v>
      </c>
      <c r="P82" s="106">
        <f t="shared" si="24"/>
        <v>4891524.6669278145</v>
      </c>
      <c r="Q82" s="106">
        <f t="shared" si="24"/>
        <v>5378258.0457414351</v>
      </c>
      <c r="R82" s="106">
        <f t="shared" si="24"/>
        <v>5914119.5253345435</v>
      </c>
      <c r="S82" s="106">
        <f t="shared" si="24"/>
        <v>6504128.0227103243</v>
      </c>
      <c r="T82" s="106">
        <f t="shared" si="24"/>
        <v>7153820.4030099912</v>
      </c>
      <c r="U82" s="106">
        <f t="shared" si="24"/>
        <v>7869305.3785299128</v>
      </c>
      <c r="V82" s="106">
        <f t="shared" si="24"/>
        <v>8657323.0545587577</v>
      </c>
      <c r="W82" s="106">
        <f t="shared" si="24"/>
        <v>9525310.7168270182</v>
      </c>
    </row>
    <row r="83" spans="1:23" ht="12" customHeight="1" x14ac:dyDescent="0.25">
      <c r="A83" s="94" t="s">
        <v>248</v>
      </c>
      <c r="B83" s="106">
        <f>SUM($B$82:B82)</f>
        <v>0</v>
      </c>
      <c r="C83" s="106">
        <f>SUM(B82:C82)</f>
        <v>977375.2548747079</v>
      </c>
      <c r="D83" s="106">
        <f>SUM(B82:D82)</f>
        <v>2564252.2576262159</v>
      </c>
      <c r="E83" s="106">
        <f>SUM($B$82:E82)</f>
        <v>4301258.9374556141</v>
      </c>
      <c r="F83" s="106">
        <f>SUM($B$82:F82)</f>
        <v>6208478.4051837986</v>
      </c>
      <c r="G83" s="106">
        <f>SUM($B$82:G82)</f>
        <v>8302865.7502675112</v>
      </c>
      <c r="H83" s="106">
        <f>SUM($B$82:H82)</f>
        <v>10603088.695518954</v>
      </c>
      <c r="I83" s="106">
        <f>SUM($B$82:I82)</f>
        <v>13129702.668238971</v>
      </c>
      <c r="J83" s="106">
        <f>SUM($B$82:J82)</f>
        <v>15905343.947879493</v>
      </c>
      <c r="K83" s="106">
        <f>SUM($B$82:K82)</f>
        <v>18954942.772117272</v>
      </c>
      <c r="L83" s="106">
        <f>SUM($B$82:L82)</f>
        <v>22305958.480446134</v>
      </c>
      <c r="M83" s="106">
        <f>SUM($B$82:M82)</f>
        <v>25988638.992399778</v>
      </c>
      <c r="N83" s="106">
        <f>SUM($B$82:N82)</f>
        <v>30036307.158500403</v>
      </c>
      <c r="O83" s="106">
        <f>SUM($B$82:O82)</f>
        <v>34485676.788421825</v>
      </c>
      <c r="P83" s="106">
        <f>SUM($B$82:P82)</f>
        <v>39377201.455349639</v>
      </c>
      <c r="Q83" s="106">
        <f>SUM($B$82:Q82)</f>
        <v>44755459.501091078</v>
      </c>
      <c r="R83" s="106">
        <f>SUM($B$82:R82)</f>
        <v>50669579.026425622</v>
      </c>
      <c r="S83" s="106">
        <f>SUM($B$82:S82)</f>
        <v>57173707.049135946</v>
      </c>
      <c r="T83" s="106">
        <f>SUM($B$82:T82)</f>
        <v>64327527.452145934</v>
      </c>
      <c r="U83" s="106">
        <f>SUM($B$82:U82)</f>
        <v>72196832.83067584</v>
      </c>
      <c r="V83" s="106">
        <f>SUM($B$82:V82)</f>
        <v>80854155.885234594</v>
      </c>
      <c r="W83" s="106">
        <f>SUM($B$82:W82)</f>
        <v>90379466.602061614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1404315.9316385027</v>
      </c>
      <c r="E85" s="106">
        <f t="shared" si="26"/>
        <v>1360331.0203065227</v>
      </c>
      <c r="F85" s="106">
        <f t="shared" si="26"/>
        <v>1321798.7616081988</v>
      </c>
      <c r="G85" s="106">
        <f t="shared" si="26"/>
        <v>1284526.9817545307</v>
      </c>
      <c r="H85" s="106">
        <f t="shared" si="26"/>
        <v>1248468.8585491364</v>
      </c>
      <c r="I85" s="106">
        <f t="shared" si="26"/>
        <v>1213579.5027688758</v>
      </c>
      <c r="J85" s="106">
        <f t="shared" si="26"/>
        <v>1179815.8691323651</v>
      </c>
      <c r="K85" s="106">
        <f t="shared" si="26"/>
        <v>1147136.6720336182</v>
      </c>
      <c r="L85" s="106">
        <f t="shared" si="26"/>
        <v>1115502.3057292667</v>
      </c>
      <c r="M85" s="106">
        <f t="shared" si="26"/>
        <v>1084874.7686926983</v>
      </c>
      <c r="N85" s="106">
        <f t="shared" si="26"/>
        <v>1055217.5918710504</v>
      </c>
      <c r="O85" s="106">
        <f t="shared" si="26"/>
        <v>1026495.7706015367</v>
      </c>
      <c r="P85" s="106">
        <f t="shared" si="26"/>
        <v>998675.69996227138</v>
      </c>
      <c r="Q85" s="106">
        <f t="shared" si="26"/>
        <v>971725.11334974284</v>
      </c>
      <c r="R85" s="106">
        <f t="shared" si="26"/>
        <v>945613.02409059461</v>
      </c>
      <c r="S85" s="106">
        <f t="shared" si="26"/>
        <v>920309.66990949272</v>
      </c>
      <c r="T85" s="106">
        <f t="shared" si="26"/>
        <v>895786.46008774231</v>
      </c>
      <c r="U85" s="106">
        <f t="shared" si="26"/>
        <v>872015.92515910929</v>
      </c>
      <c r="V85" s="106">
        <f t="shared" si="26"/>
        <v>848971.66900006379</v>
      </c>
      <c r="W85" s="106">
        <f t="shared" si="26"/>
        <v>826628.32318154315</v>
      </c>
    </row>
    <row r="86" spans="1:23" ht="21.75" customHeight="1" x14ac:dyDescent="0.25">
      <c r="A86" s="110" t="s">
        <v>251</v>
      </c>
      <c r="B86" s="106">
        <f>SUM(B85)</f>
        <v>0</v>
      </c>
      <c r="C86" s="106">
        <f t="shared" ref="C86:W86" si="27">C85+B86</f>
        <v>977375.2548747079</v>
      </c>
      <c r="D86" s="106">
        <f t="shared" si="27"/>
        <v>2381691.1865132106</v>
      </c>
      <c r="E86" s="106">
        <f t="shared" si="27"/>
        <v>3742022.2068197336</v>
      </c>
      <c r="F86" s="106">
        <f t="shared" si="27"/>
        <v>5063820.9684279319</v>
      </c>
      <c r="G86" s="106">
        <f t="shared" si="27"/>
        <v>6348347.9501824621</v>
      </c>
      <c r="H86" s="106">
        <f t="shared" si="27"/>
        <v>7596816.8087315988</v>
      </c>
      <c r="I86" s="106">
        <f t="shared" si="27"/>
        <v>8810396.3115004748</v>
      </c>
      <c r="J86" s="106">
        <f t="shared" si="27"/>
        <v>9990212.1806328408</v>
      </c>
      <c r="K86" s="106">
        <f t="shared" si="27"/>
        <v>11137348.85266646</v>
      </c>
      <c r="L86" s="106">
        <f t="shared" si="27"/>
        <v>12252851.158395726</v>
      </c>
      <c r="M86" s="106">
        <f t="shared" si="27"/>
        <v>13337725.927088425</v>
      </c>
      <c r="N86" s="106">
        <f t="shared" si="27"/>
        <v>14392943.518959476</v>
      </c>
      <c r="O86" s="106">
        <f t="shared" si="27"/>
        <v>15419439.289561013</v>
      </c>
      <c r="P86" s="106">
        <f t="shared" si="27"/>
        <v>16418114.989523284</v>
      </c>
      <c r="Q86" s="106">
        <f t="shared" si="27"/>
        <v>17389840.102873027</v>
      </c>
      <c r="R86" s="106">
        <f t="shared" si="27"/>
        <v>18335453.126963623</v>
      </c>
      <c r="S86" s="106">
        <f t="shared" si="27"/>
        <v>19255762.796873115</v>
      </c>
      <c r="T86" s="106">
        <f t="shared" si="27"/>
        <v>20151549.256960858</v>
      </c>
      <c r="U86" s="106">
        <f t="shared" si="27"/>
        <v>21023565.182119966</v>
      </c>
      <c r="V86" s="106">
        <f t="shared" si="27"/>
        <v>21872536.851120029</v>
      </c>
      <c r="W86" s="106">
        <f t="shared" si="27"/>
        <v>22699165.174301572</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O_Ч2_48</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2024-10-29T06:53:16Z</dcterms:created>
  <dcterms:modified xsi:type="dcterms:W3CDTF">2026-02-14T21:08:11Z</dcterms:modified>
</cp:coreProperties>
</file>